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40" windowHeight="10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9" i="1" l="1"/>
  <c r="D69" i="1"/>
  <c r="E69" i="1"/>
  <c r="F69" i="1"/>
  <c r="G69" i="1"/>
  <c r="B69" i="1"/>
  <c r="N8" i="1"/>
  <c r="N61" i="1" l="1"/>
  <c r="N54" i="1"/>
  <c r="N53" i="1"/>
  <c r="N52" i="1"/>
  <c r="N51" i="1"/>
  <c r="N50" i="1"/>
  <c r="G9" i="1"/>
  <c r="D11" i="1"/>
  <c r="C37" i="1"/>
  <c r="C11" i="1" s="1"/>
  <c r="E62" i="1"/>
  <c r="E36" i="1"/>
  <c r="E66" i="1"/>
  <c r="C6" i="1" l="1"/>
  <c r="D6" i="1"/>
  <c r="E6" i="1"/>
  <c r="F6" i="1"/>
  <c r="G6" i="1"/>
  <c r="H6" i="1"/>
  <c r="I6" i="1"/>
  <c r="J6" i="1"/>
  <c r="K6" i="1"/>
  <c r="L6" i="1"/>
  <c r="M6" i="1"/>
  <c r="B6" i="1"/>
  <c r="N11" i="1"/>
  <c r="L47" i="1" l="1"/>
  <c r="L48" i="1"/>
  <c r="L46" i="1"/>
  <c r="E30" i="1" l="1"/>
  <c r="B30" i="1"/>
  <c r="D30" i="1"/>
  <c r="F30" i="1"/>
  <c r="G30" i="1"/>
  <c r="H30" i="1"/>
  <c r="H69" i="1" s="1"/>
  <c r="I30" i="1"/>
  <c r="I69" i="1" s="1"/>
  <c r="J30" i="1"/>
  <c r="J69" i="1" s="1"/>
  <c r="K30" i="1"/>
  <c r="K69" i="1" s="1"/>
  <c r="L30" i="1"/>
  <c r="L69" i="1" s="1"/>
  <c r="M30" i="1"/>
  <c r="M69" i="1" s="1"/>
  <c r="N9" i="1" l="1"/>
  <c r="C30" i="1"/>
  <c r="C68" i="1"/>
  <c r="D68" i="1"/>
  <c r="E68" i="1"/>
  <c r="F68" i="1"/>
  <c r="G68" i="1"/>
  <c r="H68" i="1"/>
  <c r="I68" i="1"/>
  <c r="J68" i="1"/>
  <c r="K68" i="1"/>
  <c r="L68" i="1"/>
  <c r="M68" i="1"/>
  <c r="B68" i="1"/>
  <c r="N2" i="1"/>
  <c r="N4" i="1"/>
  <c r="N27" i="1" l="1"/>
  <c r="N26" i="1"/>
  <c r="N25" i="1"/>
  <c r="N57" i="1"/>
  <c r="N60" i="1"/>
  <c r="N58" i="1"/>
  <c r="N59" i="1"/>
  <c r="N62" i="1"/>
  <c r="N63" i="1"/>
  <c r="N64" i="1"/>
  <c r="N65" i="1"/>
  <c r="N66" i="1"/>
  <c r="N56" i="1"/>
  <c r="N41" i="1"/>
  <c r="N42" i="1"/>
  <c r="N43" i="1"/>
  <c r="N44" i="1"/>
  <c r="N45" i="1"/>
  <c r="N46" i="1"/>
  <c r="N47" i="1"/>
  <c r="N48" i="1"/>
  <c r="N40" i="1"/>
  <c r="N37" i="1" l="1"/>
  <c r="N36" i="1"/>
  <c r="N35" i="1"/>
  <c r="N34" i="1"/>
  <c r="N33" i="1"/>
  <c r="N38" i="1"/>
  <c r="N32" i="1"/>
  <c r="N15" i="1"/>
  <c r="N23" i="1"/>
  <c r="N22" i="1"/>
  <c r="N68" i="1" l="1"/>
  <c r="N5" i="1"/>
  <c r="N12" i="1" l="1"/>
  <c r="N21" i="1"/>
  <c r="N14" i="1" l="1"/>
  <c r="N20" i="1" l="1"/>
  <c r="N19" i="1"/>
  <c r="N18" i="1"/>
  <c r="N17" i="1"/>
  <c r="N16" i="1"/>
  <c r="N13" i="1"/>
  <c r="N10" i="1"/>
  <c r="N3" i="1"/>
  <c r="N6" i="1" s="1"/>
  <c r="N30" i="1" l="1"/>
  <c r="N70" i="1" l="1"/>
  <c r="N69" i="1"/>
</calcChain>
</file>

<file path=xl/sharedStrings.xml><?xml version="1.0" encoding="utf-8"?>
<sst xmlns="http://schemas.openxmlformats.org/spreadsheetml/2006/main" count="102" uniqueCount="65">
  <si>
    <t>TOTAL</t>
  </si>
  <si>
    <r>
      <t>Net Income/</t>
    </r>
    <r>
      <rPr>
        <b/>
        <sz val="10"/>
        <color rgb="FFFF0000"/>
        <rFont val="Arial"/>
        <family val="2"/>
      </rPr>
      <t>Loss</t>
    </r>
  </si>
  <si>
    <t>Total Expenses</t>
  </si>
  <si>
    <t>MWG Revenue</t>
  </si>
  <si>
    <t>Notes</t>
  </si>
  <si>
    <t>Expenses; PR Services</t>
  </si>
  <si>
    <t>Press releases</t>
  </si>
  <si>
    <t>Webinar coordination</t>
  </si>
  <si>
    <t>OFA Workshop</t>
  </si>
  <si>
    <t>Speaking opportunities</t>
  </si>
  <si>
    <t>Contributed articles/blogs</t>
  </si>
  <si>
    <t>Ongoing web updates</t>
  </si>
  <si>
    <t>Home page animation</t>
  </si>
  <si>
    <t>Blogs</t>
  </si>
  <si>
    <t>Monthly newsletter</t>
  </si>
  <si>
    <t>Social media</t>
  </si>
  <si>
    <t>Mo. mtgs, planning, budgeting</t>
  </si>
  <si>
    <t>Webinar service subscription</t>
  </si>
  <si>
    <t>Homepage update</t>
  </si>
  <si>
    <t>Graphics</t>
  </si>
  <si>
    <t>Analyst report</t>
  </si>
  <si>
    <t>Collateral printing, shipping</t>
  </si>
  <si>
    <t>Wire fees</t>
  </si>
  <si>
    <t>Total PR Expenses</t>
  </si>
  <si>
    <t>Expenses; Hard Costs</t>
  </si>
  <si>
    <t>Total Hard Cost Expenses</t>
  </si>
  <si>
    <t>Total Budgeted MWG Revenue</t>
  </si>
  <si>
    <t>Furniture and Carpet</t>
  </si>
  <si>
    <t>Network Drops</t>
  </si>
  <si>
    <t>Booth Space</t>
  </si>
  <si>
    <t>SEE ITEMIZATION BELOW</t>
  </si>
  <si>
    <t>*******************************</t>
  </si>
  <si>
    <t>MONTEREY WORKSHOP</t>
  </si>
  <si>
    <t>Signage/Collateral</t>
  </si>
  <si>
    <t>Travel</t>
  </si>
  <si>
    <t>*************</t>
  </si>
  <si>
    <t>SC12 AGENCY FEES</t>
  </si>
  <si>
    <t>Marketing and Communications</t>
  </si>
  <si>
    <t>Public Relations</t>
  </si>
  <si>
    <t>Booth Logistics</t>
  </si>
  <si>
    <t>OFA contribution</t>
  </si>
  <si>
    <t>Collateral
case studies</t>
  </si>
  <si>
    <t>Additional events</t>
  </si>
  <si>
    <t>Electricity</t>
  </si>
  <si>
    <t>Booth Structure</t>
  </si>
  <si>
    <t>Give-aways</t>
  </si>
  <si>
    <t>Food</t>
  </si>
  <si>
    <t>other</t>
  </si>
  <si>
    <t>SC13 Sponsorship</t>
  </si>
  <si>
    <t>Materials for ISC'12 and SC13</t>
  </si>
  <si>
    <t>April - OFA workshop; June - TOP500, ISC; Nov - TOP500, SC13</t>
  </si>
  <si>
    <t>User Conference contribution</t>
  </si>
  <si>
    <t>Personnel</t>
  </si>
  <si>
    <t>Monterey Reg &amp; Spon.</t>
  </si>
  <si>
    <t>Registration Fees</t>
  </si>
  <si>
    <t>Videography (InsideHPC)</t>
  </si>
  <si>
    <t>Promotion</t>
  </si>
  <si>
    <t>SC13 HARD COSTS</t>
  </si>
  <si>
    <t>Food/Beverage</t>
  </si>
  <si>
    <t>A/V</t>
  </si>
  <si>
    <t>Labor/Svc Charge/Misc</t>
  </si>
  <si>
    <t>Wireless</t>
  </si>
  <si>
    <t>Taxes/srvc chargs</t>
  </si>
  <si>
    <t>USER DAY</t>
  </si>
  <si>
    <t>Expenses;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</si>
</sst>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  <font>
      <sz val="10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readingOrder="1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164" fontId="2" fillId="0" borderId="0" xfId="0" applyNumberFormat="1" applyFont="1"/>
    <xf numFmtId="0" fontId="3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3" fillId="4" borderId="3" xfId="0" applyFont="1" applyFill="1" applyBorder="1" applyAlignment="1">
      <alignment horizontal="left" vertical="center" wrapText="1" readingOrder="1"/>
    </xf>
    <xf numFmtId="164" fontId="4" fillId="4" borderId="3" xfId="0" applyNumberFormat="1" applyFont="1" applyFill="1" applyBorder="1" applyAlignment="1">
      <alignment horizontal="center" vertical="center" wrapText="1" readingOrder="1"/>
    </xf>
    <xf numFmtId="164" fontId="4" fillId="4" borderId="3" xfId="0" applyNumberFormat="1" applyFont="1" applyFill="1" applyBorder="1" applyAlignment="1">
      <alignment horizontal="right" vertical="center" wrapText="1" readingOrder="1"/>
    </xf>
    <xf numFmtId="0" fontId="3" fillId="4" borderId="3" xfId="0" applyFont="1" applyFill="1" applyBorder="1" applyAlignment="1">
      <alignment horizontal="right" vertical="center" wrapText="1" readingOrder="1"/>
    </xf>
    <xf numFmtId="0" fontId="3" fillId="5" borderId="2" xfId="0" applyFont="1" applyFill="1" applyBorder="1" applyAlignment="1">
      <alignment vertical="center" readingOrder="1"/>
    </xf>
    <xf numFmtId="6" fontId="5" fillId="3" borderId="3" xfId="0" applyNumberFormat="1" applyFont="1" applyFill="1" applyBorder="1" applyAlignment="1">
      <alignment horizontal="center" vertical="center" wrapText="1" readingOrder="1"/>
    </xf>
    <xf numFmtId="0" fontId="0" fillId="5" borderId="3" xfId="0" applyFill="1" applyBorder="1" applyAlignment="1">
      <alignment vertical="center" readingOrder="1"/>
    </xf>
    <xf numFmtId="0" fontId="0" fillId="5" borderId="3" xfId="0" applyFill="1" applyBorder="1" applyAlignment="1">
      <alignment readingOrder="1"/>
    </xf>
    <xf numFmtId="0" fontId="7" fillId="5" borderId="3" xfId="0" applyFont="1" applyFill="1" applyBorder="1" applyAlignment="1">
      <alignment horizontal="right" vertical="center" wrapText="1" readingOrder="1"/>
    </xf>
    <xf numFmtId="164" fontId="3" fillId="6" borderId="3" xfId="0" applyNumberFormat="1" applyFont="1" applyFill="1" applyBorder="1" applyAlignment="1">
      <alignment vertical="top" wrapText="1" readingOrder="1"/>
    </xf>
    <xf numFmtId="164" fontId="5" fillId="6" borderId="3" xfId="0" applyNumberFormat="1" applyFont="1" applyFill="1" applyBorder="1" applyAlignment="1">
      <alignment horizontal="center" vertical="center" wrapText="1" readingOrder="1"/>
    </xf>
    <xf numFmtId="49" fontId="1" fillId="2" borderId="5" xfId="0" applyNumberFormat="1" applyFont="1" applyFill="1" applyBorder="1" applyAlignment="1">
      <alignment horizontal="center" vertical="center" wrapText="1" readingOrder="1"/>
    </xf>
    <xf numFmtId="164" fontId="5" fillId="4" borderId="3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4" fontId="2" fillId="0" borderId="0" xfId="1" applyFont="1" applyFill="1" applyBorder="1"/>
    <xf numFmtId="44" fontId="2" fillId="0" borderId="0" xfId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10" fillId="4" borderId="3" xfId="0" applyFont="1" applyFill="1" applyBorder="1" applyAlignment="1">
      <alignment wrapText="1"/>
    </xf>
    <xf numFmtId="164" fontId="11" fillId="6" borderId="3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wrapText="1"/>
    </xf>
    <xf numFmtId="6" fontId="13" fillId="5" borderId="4" xfId="0" applyNumberFormat="1" applyFont="1" applyFill="1" applyBorder="1" applyAlignment="1">
      <alignment vertical="center"/>
    </xf>
    <xf numFmtId="0" fontId="14" fillId="0" borderId="3" xfId="0" applyFont="1" applyBorder="1" applyAlignment="1"/>
    <xf numFmtId="164" fontId="4" fillId="4" borderId="6" xfId="0" applyNumberFormat="1" applyFont="1" applyFill="1" applyBorder="1" applyAlignment="1">
      <alignment horizontal="right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164" fontId="4" fillId="7" borderId="3" xfId="0" applyNumberFormat="1" applyFont="1" applyFill="1" applyBorder="1" applyAlignment="1">
      <alignment horizontal="center" vertical="center" wrapText="1" readingOrder="1"/>
    </xf>
    <xf numFmtId="164" fontId="4" fillId="7" borderId="3" xfId="0" applyNumberFormat="1" applyFont="1" applyFill="1" applyBorder="1" applyAlignment="1">
      <alignment horizontal="right" vertical="center" wrapText="1" readingOrder="1"/>
    </xf>
    <xf numFmtId="0" fontId="10" fillId="7" borderId="3" xfId="0" applyFont="1" applyFill="1" applyBorder="1" applyAlignment="1">
      <alignment wrapText="1"/>
    </xf>
    <xf numFmtId="164" fontId="15" fillId="7" borderId="3" xfId="0" applyNumberFormat="1" applyFont="1" applyFill="1" applyBorder="1" applyAlignment="1">
      <alignment horizontal="centerContinuous" vertical="center" wrapText="1" readingOrder="1"/>
    </xf>
    <xf numFmtId="164" fontId="4" fillId="7" borderId="3" xfId="0" applyNumberFormat="1" applyFont="1" applyFill="1" applyBorder="1" applyAlignment="1">
      <alignment horizontal="centerContinuous" vertical="center" wrapText="1" readingOrder="1"/>
    </xf>
    <xf numFmtId="0" fontId="3" fillId="8" borderId="3" xfId="0" applyFont="1" applyFill="1" applyBorder="1" applyAlignment="1">
      <alignment horizontal="right" vertical="center" wrapText="1" readingOrder="1"/>
    </xf>
    <xf numFmtId="164" fontId="4" fillId="8" borderId="3" xfId="0" applyNumberFormat="1" applyFont="1" applyFill="1" applyBorder="1" applyAlignment="1">
      <alignment horizontal="center" vertical="center" wrapText="1" readingOrder="1"/>
    </xf>
    <xf numFmtId="164" fontId="4" fillId="8" borderId="3" xfId="0" applyNumberFormat="1" applyFont="1" applyFill="1" applyBorder="1" applyAlignment="1">
      <alignment horizontal="right" vertical="center" wrapText="1" readingOrder="1"/>
    </xf>
    <xf numFmtId="0" fontId="10" fillId="8" borderId="3" xfId="0" applyFont="1" applyFill="1" applyBorder="1" applyAlignment="1">
      <alignment wrapText="1"/>
    </xf>
    <xf numFmtId="0" fontId="2" fillId="8" borderId="0" xfId="0" applyFont="1" applyFill="1"/>
    <xf numFmtId="164" fontId="16" fillId="8" borderId="3" xfId="0" applyNumberFormat="1" applyFont="1" applyFill="1" applyBorder="1" applyAlignment="1">
      <alignment horizontal="center" vertical="center" wrapText="1" readingOrder="1"/>
    </xf>
    <xf numFmtId="164" fontId="4" fillId="9" borderId="3" xfId="0" applyNumberFormat="1" applyFont="1" applyFill="1" applyBorder="1" applyAlignment="1">
      <alignment horizontal="center" vertical="center" wrapText="1" readingOrder="1"/>
    </xf>
    <xf numFmtId="0" fontId="10" fillId="4" borderId="3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defaultRowHeight="12.75" x14ac:dyDescent="0.2"/>
  <cols>
    <col min="1" max="1" width="23" style="9" customWidth="1"/>
    <col min="2" max="13" width="10.7109375" style="3" customWidth="1"/>
    <col min="14" max="14" width="13.140625" style="3" customWidth="1"/>
    <col min="15" max="15" width="59.28515625" style="3" customWidth="1"/>
    <col min="16" max="16384" width="9.140625" style="3"/>
  </cols>
  <sheetData>
    <row r="1" spans="1:15" ht="15.75" x14ac:dyDescent="0.2">
      <c r="A1" s="1" t="s">
        <v>3</v>
      </c>
      <c r="B1" s="49">
        <v>40921</v>
      </c>
      <c r="C1" s="49">
        <v>40952</v>
      </c>
      <c r="D1" s="49">
        <v>40981</v>
      </c>
      <c r="E1" s="49">
        <v>41012</v>
      </c>
      <c r="F1" s="49">
        <v>41042</v>
      </c>
      <c r="G1" s="49">
        <v>41073</v>
      </c>
      <c r="H1" s="49">
        <v>41103</v>
      </c>
      <c r="I1" s="49">
        <v>41134</v>
      </c>
      <c r="J1" s="49">
        <v>41165</v>
      </c>
      <c r="K1" s="49">
        <v>41195</v>
      </c>
      <c r="L1" s="49">
        <v>41226</v>
      </c>
      <c r="M1" s="49">
        <v>41256</v>
      </c>
      <c r="N1" s="2" t="s">
        <v>0</v>
      </c>
      <c r="O1" s="21" t="s">
        <v>4</v>
      </c>
    </row>
    <row r="2" spans="1:15" x14ac:dyDescent="0.2">
      <c r="A2" s="10" t="s">
        <v>40</v>
      </c>
      <c r="B2" s="11">
        <v>90000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>
        <f>SUM(B2:M2)</f>
        <v>90000</v>
      </c>
      <c r="O2" s="29"/>
    </row>
    <row r="3" spans="1:15" ht="12.75" customHeight="1" x14ac:dyDescent="0.2">
      <c r="A3" s="10" t="s">
        <v>51</v>
      </c>
      <c r="B3" s="11"/>
      <c r="C3" s="11"/>
      <c r="D3" s="11"/>
      <c r="E3" s="11">
        <v>10390.23</v>
      </c>
      <c r="F3" s="11"/>
      <c r="G3" s="11"/>
      <c r="H3" s="11"/>
      <c r="I3" s="11"/>
      <c r="J3" s="11"/>
      <c r="K3" s="11"/>
      <c r="L3" s="11"/>
      <c r="M3" s="11"/>
      <c r="N3" s="12">
        <f>SUM(B3:M3)</f>
        <v>10390.23</v>
      </c>
      <c r="O3" s="29"/>
    </row>
    <row r="4" spans="1:15" x14ac:dyDescent="0.2">
      <c r="A4" s="10" t="s">
        <v>53</v>
      </c>
      <c r="B4" s="11"/>
      <c r="C4" s="11"/>
      <c r="D4" s="11"/>
      <c r="E4" s="11">
        <v>73110</v>
      </c>
      <c r="F4" s="11"/>
      <c r="G4" s="11"/>
      <c r="H4" s="11"/>
      <c r="I4" s="11"/>
      <c r="J4" s="11"/>
      <c r="K4" s="11"/>
      <c r="L4" s="11"/>
      <c r="M4" s="11"/>
      <c r="N4" s="12">
        <f t="shared" ref="N4" si="0">SUM(B4:M4)</f>
        <v>73110</v>
      </c>
      <c r="O4" s="29"/>
    </row>
    <row r="5" spans="1:15" x14ac:dyDescent="0.2">
      <c r="A5" s="10" t="s">
        <v>48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>
        <f>SUM(B5:M5)</f>
        <v>0</v>
      </c>
      <c r="O5" s="29"/>
    </row>
    <row r="6" spans="1:15" ht="25.5" x14ac:dyDescent="0.2">
      <c r="A6" s="19" t="s">
        <v>26</v>
      </c>
      <c r="B6" s="20">
        <f>SUM(B2:B5)</f>
        <v>90000</v>
      </c>
      <c r="C6" s="20">
        <f t="shared" ref="C6:N6" si="1">SUM(C2:C5)</f>
        <v>0</v>
      </c>
      <c r="D6" s="20">
        <f t="shared" si="1"/>
        <v>0</v>
      </c>
      <c r="E6" s="20">
        <f t="shared" si="1"/>
        <v>83500.23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173500.22999999998</v>
      </c>
      <c r="O6" s="30"/>
    </row>
    <row r="7" spans="1:15" x14ac:dyDescent="0.2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4"/>
      <c r="O7" s="29"/>
    </row>
    <row r="8" spans="1:15" ht="31.5" x14ac:dyDescent="0.2">
      <c r="A8" s="1" t="s">
        <v>64</v>
      </c>
      <c r="B8" s="11">
        <v>1335</v>
      </c>
      <c r="C8" s="11">
        <v>1800</v>
      </c>
      <c r="D8" s="11">
        <v>2790</v>
      </c>
      <c r="E8" s="11">
        <v>4920</v>
      </c>
      <c r="F8" s="11">
        <v>1230</v>
      </c>
      <c r="G8" s="11">
        <v>1065</v>
      </c>
      <c r="H8" s="11">
        <v>1300</v>
      </c>
      <c r="I8" s="11">
        <v>1300</v>
      </c>
      <c r="J8" s="11">
        <v>1300</v>
      </c>
      <c r="K8" s="11">
        <v>1300</v>
      </c>
      <c r="L8" s="11">
        <v>2000</v>
      </c>
      <c r="M8" s="11">
        <v>1300</v>
      </c>
      <c r="N8" s="12">
        <f t="shared" ref="N8" si="2">SUM(B8:M8)</f>
        <v>21640</v>
      </c>
      <c r="O8" s="29"/>
    </row>
    <row r="9" spans="1:15" ht="31.5" x14ac:dyDescent="0.2">
      <c r="A9" s="1" t="s">
        <v>5</v>
      </c>
      <c r="B9" s="11">
        <v>2168</v>
      </c>
      <c r="C9" s="11">
        <v>4000</v>
      </c>
      <c r="D9" s="11">
        <v>4000</v>
      </c>
      <c r="E9" s="11">
        <v>2830</v>
      </c>
      <c r="F9" s="11">
        <v>3278</v>
      </c>
      <c r="G9" s="11">
        <f>6095.43-G37</f>
        <v>5670</v>
      </c>
      <c r="H9" s="11">
        <v>4500</v>
      </c>
      <c r="I9" s="11">
        <v>4500</v>
      </c>
      <c r="J9" s="11">
        <v>4500</v>
      </c>
      <c r="K9" s="11">
        <v>4500</v>
      </c>
      <c r="L9" s="11">
        <v>4500</v>
      </c>
      <c r="M9" s="11">
        <v>4500</v>
      </c>
      <c r="N9" s="12">
        <f t="shared" ref="N9:N27" si="3">SUM(B9:M9)</f>
        <v>48946</v>
      </c>
      <c r="O9" s="29"/>
    </row>
    <row r="10" spans="1:15" x14ac:dyDescent="0.2">
      <c r="A10" s="13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f t="shared" si="3"/>
        <v>0</v>
      </c>
      <c r="O10" s="29" t="s">
        <v>50</v>
      </c>
    </row>
    <row r="11" spans="1:15" x14ac:dyDescent="0.2">
      <c r="A11" s="13" t="s">
        <v>8</v>
      </c>
      <c r="B11" s="11"/>
      <c r="C11" s="11">
        <f>6448.5-C9-C37</f>
        <v>1074</v>
      </c>
      <c r="D11" s="11">
        <f>5346.65-D9-D37</f>
        <v>995.99999999999966</v>
      </c>
      <c r="E11" s="11"/>
      <c r="F11" s="11"/>
      <c r="G11" s="11"/>
      <c r="H11" s="11"/>
      <c r="I11" s="11"/>
      <c r="J11" s="11"/>
      <c r="K11" s="11"/>
      <c r="L11" s="11"/>
      <c r="M11" s="11"/>
      <c r="N11" s="12">
        <f t="shared" si="3"/>
        <v>2069.9999999999995</v>
      </c>
      <c r="O11" s="29"/>
    </row>
    <row r="12" spans="1:15" x14ac:dyDescent="0.2">
      <c r="A12" s="13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f t="shared" si="3"/>
        <v>0</v>
      </c>
      <c r="O12" s="29"/>
    </row>
    <row r="13" spans="1:15" ht="12.75" customHeight="1" x14ac:dyDescent="0.2">
      <c r="A13" s="13" t="s">
        <v>41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 t="shared" si="3"/>
        <v>0</v>
      </c>
      <c r="O13" s="29"/>
    </row>
    <row r="14" spans="1:15" hidden="1" x14ac:dyDescent="0.2">
      <c r="A14" s="13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f t="shared" si="3"/>
        <v>0</v>
      </c>
      <c r="O14" s="29"/>
    </row>
    <row r="15" spans="1:15" x14ac:dyDescent="0.2">
      <c r="A15" s="13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si="3"/>
        <v>0</v>
      </c>
      <c r="O15" s="29"/>
    </row>
    <row r="16" spans="1:15" ht="25.5" x14ac:dyDescent="0.2">
      <c r="A16" s="13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f t="shared" si="3"/>
        <v>0</v>
      </c>
      <c r="O16" s="29"/>
    </row>
    <row r="17" spans="1:16" s="45" customFormat="1" x14ac:dyDescent="0.2">
      <c r="A17" s="41" t="s">
        <v>11</v>
      </c>
      <c r="B17" s="42"/>
      <c r="C17" s="42"/>
      <c r="D17" s="46"/>
      <c r="E17" s="42"/>
      <c r="F17" s="42"/>
      <c r="G17" s="42"/>
      <c r="H17" s="42"/>
      <c r="I17" s="42"/>
      <c r="J17" s="42"/>
      <c r="K17" s="42"/>
      <c r="L17" s="42"/>
      <c r="M17" s="42"/>
      <c r="N17" s="43">
        <f t="shared" si="3"/>
        <v>0</v>
      </c>
      <c r="O17" s="44"/>
    </row>
    <row r="18" spans="1:16" s="45" customFormat="1" x14ac:dyDescent="0.2">
      <c r="A18" s="41" t="s">
        <v>12</v>
      </c>
      <c r="B18" s="42"/>
      <c r="C18" s="42"/>
      <c r="D18" s="46"/>
      <c r="E18" s="46"/>
      <c r="F18" s="42"/>
      <c r="G18" s="42"/>
      <c r="H18" s="42"/>
      <c r="I18" s="42"/>
      <c r="J18" s="42"/>
      <c r="K18" s="42"/>
      <c r="L18" s="42"/>
      <c r="M18" s="42"/>
      <c r="N18" s="43">
        <f t="shared" si="3"/>
        <v>0</v>
      </c>
      <c r="O18" s="44"/>
    </row>
    <row r="19" spans="1:16" x14ac:dyDescent="0.2">
      <c r="A19" s="13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>
        <f t="shared" si="3"/>
        <v>0</v>
      </c>
      <c r="O19" s="29"/>
    </row>
    <row r="20" spans="1:16" x14ac:dyDescent="0.2">
      <c r="A20" s="13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>
        <f t="shared" si="3"/>
        <v>0</v>
      </c>
      <c r="O20" s="29"/>
      <c r="P20" s="4"/>
    </row>
    <row r="21" spans="1:16" x14ac:dyDescent="0.2">
      <c r="A21" s="13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>
        <f t="shared" si="3"/>
        <v>0</v>
      </c>
      <c r="O21" s="29"/>
      <c r="P21" s="4"/>
    </row>
    <row r="22" spans="1:16" x14ac:dyDescent="0.2">
      <c r="A22" s="13" t="s">
        <v>56</v>
      </c>
      <c r="B22" s="11"/>
      <c r="C22" s="11"/>
      <c r="D22" s="11">
        <v>130.5</v>
      </c>
      <c r="E22" s="11"/>
      <c r="F22" s="11"/>
      <c r="G22" s="11"/>
      <c r="H22" s="11"/>
      <c r="I22" s="11"/>
      <c r="J22" s="11"/>
      <c r="K22" s="11"/>
      <c r="L22" s="11"/>
      <c r="M22" s="11"/>
      <c r="N22" s="12">
        <f t="shared" si="3"/>
        <v>130.5</v>
      </c>
      <c r="O22" s="29"/>
      <c r="P22" s="4"/>
    </row>
    <row r="23" spans="1:16" ht="25.5" hidden="1" x14ac:dyDescent="0.2">
      <c r="A23" s="13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>
        <f t="shared" si="3"/>
        <v>0</v>
      </c>
      <c r="O23" s="29"/>
    </row>
    <row r="24" spans="1:16" hidden="1" x14ac:dyDescent="0.2">
      <c r="A24" s="13" t="s">
        <v>36</v>
      </c>
      <c r="B24" s="39" t="s">
        <v>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7"/>
      <c r="O24" s="29"/>
    </row>
    <row r="25" spans="1:16" ht="25.5" hidden="1" x14ac:dyDescent="0.2">
      <c r="A25" s="13" t="s">
        <v>37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f t="shared" si="3"/>
        <v>0</v>
      </c>
      <c r="O25" s="29"/>
    </row>
    <row r="26" spans="1:16" hidden="1" x14ac:dyDescent="0.2">
      <c r="A26" s="13" t="s">
        <v>38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 t="shared" si="3"/>
        <v>0</v>
      </c>
      <c r="O26" s="29"/>
    </row>
    <row r="27" spans="1:16" hidden="1" x14ac:dyDescent="0.2">
      <c r="A27" s="13" t="s">
        <v>39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f t="shared" si="3"/>
        <v>0</v>
      </c>
      <c r="O27" s="29"/>
    </row>
    <row r="28" spans="1:16" ht="25.5" hidden="1" x14ac:dyDescent="0.2">
      <c r="A28" s="13" t="s">
        <v>31</v>
      </c>
      <c r="B28" s="36" t="s">
        <v>35</v>
      </c>
      <c r="C28" s="36" t="s">
        <v>35</v>
      </c>
      <c r="D28" s="36" t="s">
        <v>35</v>
      </c>
      <c r="E28" s="36" t="s">
        <v>35</v>
      </c>
      <c r="F28" s="36" t="s">
        <v>35</v>
      </c>
      <c r="G28" s="36" t="s">
        <v>35</v>
      </c>
      <c r="H28" s="36" t="s">
        <v>35</v>
      </c>
      <c r="I28" s="36" t="s">
        <v>35</v>
      </c>
      <c r="J28" s="36" t="s">
        <v>35</v>
      </c>
      <c r="K28" s="36" t="s">
        <v>35</v>
      </c>
      <c r="L28" s="36" t="s">
        <v>35</v>
      </c>
      <c r="M28" s="36" t="s">
        <v>35</v>
      </c>
      <c r="N28" s="36" t="s">
        <v>35</v>
      </c>
      <c r="O28" s="29"/>
    </row>
    <row r="29" spans="1:16" hidden="1" x14ac:dyDescent="0.2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9"/>
    </row>
    <row r="30" spans="1:16" x14ac:dyDescent="0.2">
      <c r="A30" s="19" t="s">
        <v>23</v>
      </c>
      <c r="B30" s="20">
        <f>SUM(B9:B28)</f>
        <v>2168</v>
      </c>
      <c r="C30" s="20">
        <f t="shared" ref="C30:N30" si="4">SUM(C9:C28)</f>
        <v>5074</v>
      </c>
      <c r="D30" s="20">
        <f t="shared" si="4"/>
        <v>5126.5</v>
      </c>
      <c r="E30" s="20">
        <f t="shared" si="4"/>
        <v>2830</v>
      </c>
      <c r="F30" s="20">
        <f t="shared" si="4"/>
        <v>3278</v>
      </c>
      <c r="G30" s="20">
        <f t="shared" si="4"/>
        <v>5670</v>
      </c>
      <c r="H30" s="20">
        <f t="shared" si="4"/>
        <v>4500</v>
      </c>
      <c r="I30" s="20">
        <f t="shared" si="4"/>
        <v>4500</v>
      </c>
      <c r="J30" s="20">
        <f t="shared" si="4"/>
        <v>4500</v>
      </c>
      <c r="K30" s="20">
        <f t="shared" si="4"/>
        <v>4500</v>
      </c>
      <c r="L30" s="20">
        <f t="shared" si="4"/>
        <v>4500</v>
      </c>
      <c r="M30" s="20">
        <f t="shared" si="4"/>
        <v>4500</v>
      </c>
      <c r="N30" s="20">
        <f t="shared" si="4"/>
        <v>51146.5</v>
      </c>
      <c r="O30" s="29"/>
    </row>
    <row r="31" spans="1:16" ht="31.5" x14ac:dyDescent="0.2">
      <c r="A31" s="1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29"/>
    </row>
    <row r="32" spans="1:16" ht="25.5" x14ac:dyDescent="0.2">
      <c r="A32" s="13" t="s"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>
        <f t="shared" ref="N32:N68" si="5">SUM(B32:M32)</f>
        <v>0</v>
      </c>
      <c r="O32" s="29"/>
    </row>
    <row r="33" spans="1:15" x14ac:dyDescent="0.2">
      <c r="A33" s="13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>
        <f>SUM(B33:M33)</f>
        <v>0</v>
      </c>
      <c r="O33" s="29"/>
    </row>
    <row r="34" spans="1:15" x14ac:dyDescent="0.2">
      <c r="A34" s="13" t="s">
        <v>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>
        <f>SUM(B34:M34)</f>
        <v>0</v>
      </c>
      <c r="O34" s="29"/>
    </row>
    <row r="35" spans="1:15" x14ac:dyDescent="0.2">
      <c r="A35" s="13" t="s">
        <v>20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>
        <f>SUM(B35:M35)</f>
        <v>0</v>
      </c>
      <c r="O35" s="29"/>
    </row>
    <row r="36" spans="1:15" ht="25.5" x14ac:dyDescent="0.2">
      <c r="A36" s="13" t="s">
        <v>21</v>
      </c>
      <c r="B36" s="11"/>
      <c r="C36" s="11"/>
      <c r="D36" s="11"/>
      <c r="E36" s="11">
        <f>161.08+99.39</f>
        <v>260.47000000000003</v>
      </c>
      <c r="F36" s="11">
        <v>500</v>
      </c>
      <c r="G36" s="11"/>
      <c r="H36" s="11"/>
      <c r="I36" s="11"/>
      <c r="J36" s="11"/>
      <c r="K36" s="11">
        <v>500</v>
      </c>
      <c r="L36" s="11"/>
      <c r="M36" s="11"/>
      <c r="N36" s="12">
        <f>SUM(B36:M36)</f>
        <v>1260.47</v>
      </c>
      <c r="O36" s="48" t="s">
        <v>49</v>
      </c>
    </row>
    <row r="37" spans="1:15" x14ac:dyDescent="0.2">
      <c r="A37" s="13" t="s">
        <v>22</v>
      </c>
      <c r="B37" s="11"/>
      <c r="C37" s="11">
        <f>617.1+757.4</f>
        <v>1374.5</v>
      </c>
      <c r="D37" s="11">
        <v>350.65</v>
      </c>
      <c r="E37" s="11"/>
      <c r="F37" s="11"/>
      <c r="G37" s="11">
        <v>425.43</v>
      </c>
      <c r="H37" s="11"/>
      <c r="I37" s="11"/>
      <c r="J37" s="11"/>
      <c r="K37" s="11"/>
      <c r="L37" s="11">
        <v>1300</v>
      </c>
      <c r="M37" s="11"/>
      <c r="N37" s="12">
        <f>SUM(B37:M37)</f>
        <v>3450.58</v>
      </c>
      <c r="O37" s="29"/>
    </row>
    <row r="38" spans="1:15" x14ac:dyDescent="0.2">
      <c r="A38" s="13" t="s">
        <v>42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>
        <f t="shared" si="5"/>
        <v>0</v>
      </c>
      <c r="O38" s="29"/>
    </row>
    <row r="39" spans="1:15" ht="19.5" customHeight="1" x14ac:dyDescent="0.2">
      <c r="A39" s="35" t="s">
        <v>57</v>
      </c>
      <c r="B39" s="39" t="s">
        <v>30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7"/>
      <c r="O39" s="29"/>
    </row>
    <row r="40" spans="1:15" x14ac:dyDescent="0.2">
      <c r="A40" s="13" t="s">
        <v>29</v>
      </c>
      <c r="B40" s="11">
        <v>700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>
        <f t="shared" si="5"/>
        <v>700</v>
      </c>
      <c r="O40" s="29"/>
    </row>
    <row r="41" spans="1:15" x14ac:dyDescent="0.2">
      <c r="A41" s="13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>
        <v>8000</v>
      </c>
      <c r="M41" s="11"/>
      <c r="N41" s="12">
        <f t="shared" si="5"/>
        <v>8000</v>
      </c>
      <c r="O41" s="29"/>
    </row>
    <row r="42" spans="1:15" x14ac:dyDescent="0.2">
      <c r="A42" s="13" t="s">
        <v>27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47"/>
      <c r="M42" s="11"/>
      <c r="N42" s="12">
        <f t="shared" si="5"/>
        <v>0</v>
      </c>
      <c r="O42" s="29"/>
    </row>
    <row r="43" spans="1:15" x14ac:dyDescent="0.2">
      <c r="A43" s="13" t="s">
        <v>19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v>2000</v>
      </c>
      <c r="M43" s="11"/>
      <c r="N43" s="12">
        <f t="shared" si="5"/>
        <v>2000</v>
      </c>
      <c r="O43" s="29"/>
    </row>
    <row r="44" spans="1:15" x14ac:dyDescent="0.2">
      <c r="A44" s="13" t="s">
        <v>43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47"/>
      <c r="M44" s="11"/>
      <c r="N44" s="12">
        <f t="shared" si="5"/>
        <v>0</v>
      </c>
      <c r="O44" s="29"/>
    </row>
    <row r="45" spans="1:15" x14ac:dyDescent="0.2">
      <c r="A45" s="13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v>0</v>
      </c>
      <c r="M45" s="11"/>
      <c r="N45" s="12">
        <f t="shared" si="5"/>
        <v>0</v>
      </c>
      <c r="O45" s="29"/>
    </row>
    <row r="46" spans="1:15" x14ac:dyDescent="0.2">
      <c r="A46" s="13" t="s">
        <v>45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>3000/2</f>
        <v>1500</v>
      </c>
      <c r="M46" s="11"/>
      <c r="N46" s="12">
        <f t="shared" si="5"/>
        <v>1500</v>
      </c>
      <c r="O46" s="29"/>
    </row>
    <row r="47" spans="1:15" x14ac:dyDescent="0.2">
      <c r="A47" s="13" t="s">
        <v>46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>2000/2</f>
        <v>1000</v>
      </c>
      <c r="M47" s="11"/>
      <c r="N47" s="12">
        <f t="shared" si="5"/>
        <v>1000</v>
      </c>
      <c r="O47" s="29"/>
    </row>
    <row r="48" spans="1:15" x14ac:dyDescent="0.2">
      <c r="A48" s="13" t="s">
        <v>47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>3000/2</f>
        <v>1500</v>
      </c>
      <c r="M48" s="11"/>
      <c r="N48" s="12">
        <f t="shared" si="5"/>
        <v>1500</v>
      </c>
      <c r="O48" s="29"/>
    </row>
    <row r="49" spans="1:15" ht="18.75" customHeight="1" x14ac:dyDescent="0.2">
      <c r="A49" s="13" t="s">
        <v>63</v>
      </c>
      <c r="B49" s="39" t="s">
        <v>30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7"/>
      <c r="O49" s="29"/>
    </row>
    <row r="50" spans="1:15" x14ac:dyDescent="0.2">
      <c r="A50" s="13" t="s">
        <v>58</v>
      </c>
      <c r="B50" s="11">
        <v>0</v>
      </c>
      <c r="C50" s="11">
        <v>0</v>
      </c>
      <c r="D50" s="11">
        <v>0</v>
      </c>
      <c r="E50" s="11">
        <v>4984.75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">
        <f t="shared" ref="N50:N53" si="6">SUM(B50:M50)</f>
        <v>4984.75</v>
      </c>
      <c r="O50" s="29"/>
    </row>
    <row r="51" spans="1:15" x14ac:dyDescent="0.2">
      <c r="A51" s="13" t="s">
        <v>59</v>
      </c>
      <c r="B51" s="11">
        <v>0</v>
      </c>
      <c r="C51" s="11">
        <v>0</v>
      </c>
      <c r="D51" s="11">
        <v>0</v>
      </c>
      <c r="E51" s="11">
        <v>4750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2">
        <f t="shared" si="6"/>
        <v>4750</v>
      </c>
      <c r="O51" s="29"/>
    </row>
    <row r="52" spans="1:15" x14ac:dyDescent="0.2">
      <c r="A52" s="13" t="s">
        <v>60</v>
      </c>
      <c r="B52" s="11">
        <v>0</v>
      </c>
      <c r="C52" s="11">
        <v>0</v>
      </c>
      <c r="D52" s="11">
        <v>0</v>
      </c>
      <c r="E52" s="11">
        <v>300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f t="shared" si="6"/>
        <v>300</v>
      </c>
      <c r="O52" s="29"/>
    </row>
    <row r="53" spans="1:15" x14ac:dyDescent="0.2">
      <c r="A53" s="13" t="s">
        <v>61</v>
      </c>
      <c r="B53" s="11">
        <v>0</v>
      </c>
      <c r="C53" s="11">
        <v>0</v>
      </c>
      <c r="D53" s="11">
        <v>0</v>
      </c>
      <c r="E53" s="11">
        <v>777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f t="shared" si="6"/>
        <v>777</v>
      </c>
      <c r="O53" s="29"/>
    </row>
    <row r="54" spans="1:15" x14ac:dyDescent="0.2">
      <c r="A54" s="13" t="s">
        <v>62</v>
      </c>
      <c r="B54" s="11">
        <v>0</v>
      </c>
      <c r="C54" s="11">
        <v>0</v>
      </c>
      <c r="D54" s="11">
        <v>0</v>
      </c>
      <c r="E54" s="11">
        <v>3282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2">
        <f>SUM(B54:M54)</f>
        <v>3282</v>
      </c>
      <c r="O54" s="29"/>
    </row>
    <row r="55" spans="1:15" ht="18.75" customHeight="1" x14ac:dyDescent="0.2">
      <c r="A55" s="13" t="s">
        <v>32</v>
      </c>
      <c r="B55" s="39" t="s">
        <v>30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7"/>
      <c r="O55" s="29"/>
    </row>
    <row r="56" spans="1:15" x14ac:dyDescent="0.2">
      <c r="A56" s="13" t="s">
        <v>58</v>
      </c>
      <c r="B56" s="11">
        <v>0</v>
      </c>
      <c r="C56" s="11">
        <v>0</v>
      </c>
      <c r="D56" s="11">
        <v>0</v>
      </c>
      <c r="E56" s="11">
        <v>27522.5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2">
        <f t="shared" si="5"/>
        <v>27522.5</v>
      </c>
      <c r="O56" s="29"/>
    </row>
    <row r="57" spans="1:15" x14ac:dyDescent="0.2">
      <c r="A57" s="13" t="s">
        <v>59</v>
      </c>
      <c r="B57" s="11">
        <v>0</v>
      </c>
      <c r="C57" s="11">
        <v>0</v>
      </c>
      <c r="D57" s="11">
        <v>0</v>
      </c>
      <c r="E57" s="11">
        <v>8280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f t="shared" si="5"/>
        <v>8280</v>
      </c>
      <c r="O57" s="29"/>
    </row>
    <row r="58" spans="1:15" x14ac:dyDescent="0.2">
      <c r="A58" s="13" t="s">
        <v>60</v>
      </c>
      <c r="B58" s="11">
        <v>0</v>
      </c>
      <c r="C58" s="11">
        <v>0</v>
      </c>
      <c r="D58" s="11">
        <v>0</v>
      </c>
      <c r="E58" s="11">
        <v>425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2">
        <f t="shared" si="5"/>
        <v>425</v>
      </c>
      <c r="O58" s="29"/>
    </row>
    <row r="59" spans="1:15" x14ac:dyDescent="0.2">
      <c r="A59" s="13" t="s">
        <v>61</v>
      </c>
      <c r="B59" s="11">
        <v>0</v>
      </c>
      <c r="C59" s="11">
        <v>0</v>
      </c>
      <c r="D59" s="11">
        <v>0</v>
      </c>
      <c r="E59" s="11">
        <v>5180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f t="shared" si="5"/>
        <v>5180</v>
      </c>
      <c r="O59" s="29"/>
    </row>
    <row r="60" spans="1:15" x14ac:dyDescent="0.2">
      <c r="A60" s="13" t="s">
        <v>62</v>
      </c>
      <c r="B60" s="11">
        <v>0</v>
      </c>
      <c r="C60" s="11">
        <v>0</v>
      </c>
      <c r="D60" s="11">
        <v>0</v>
      </c>
      <c r="E60" s="11">
        <v>12798.19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2">
        <f>SUM(B60:M60)</f>
        <v>12798.19</v>
      </c>
      <c r="O60" s="29"/>
    </row>
    <row r="61" spans="1:15" ht="25.5" x14ac:dyDescent="0.2">
      <c r="A61" s="13" t="s">
        <v>55</v>
      </c>
      <c r="B61" s="11">
        <v>0</v>
      </c>
      <c r="C61" s="11">
        <v>0</v>
      </c>
      <c r="D61" s="11">
        <v>0</v>
      </c>
      <c r="E61" s="11">
        <v>3797.18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2">
        <f>SUM(B61:M61)</f>
        <v>3797.18</v>
      </c>
      <c r="O61" s="29"/>
    </row>
    <row r="62" spans="1:15" x14ac:dyDescent="0.2">
      <c r="A62" s="13" t="s">
        <v>45</v>
      </c>
      <c r="B62" s="11">
        <v>0</v>
      </c>
      <c r="C62" s="11">
        <v>0</v>
      </c>
      <c r="D62" s="11">
        <v>0</v>
      </c>
      <c r="E62" s="11">
        <f>371.57+431.09+75.76</f>
        <v>878.42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2">
        <f t="shared" si="5"/>
        <v>878.42</v>
      </c>
      <c r="O62" s="29"/>
    </row>
    <row r="63" spans="1:15" x14ac:dyDescent="0.2">
      <c r="A63" s="13" t="s">
        <v>33</v>
      </c>
      <c r="B63" s="11">
        <v>0</v>
      </c>
      <c r="C63" s="11">
        <v>0</v>
      </c>
      <c r="D63" s="11">
        <v>0</v>
      </c>
      <c r="E63" s="11">
        <v>1482.88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2">
        <f t="shared" si="5"/>
        <v>1482.88</v>
      </c>
      <c r="O63" s="29"/>
    </row>
    <row r="64" spans="1:15" x14ac:dyDescent="0.2">
      <c r="A64" s="13" t="s">
        <v>34</v>
      </c>
      <c r="B64" s="11">
        <v>0</v>
      </c>
      <c r="C64" s="11">
        <v>0</v>
      </c>
      <c r="D64" s="11">
        <v>0</v>
      </c>
      <c r="E64" s="11">
        <v>4019.33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2">
        <f t="shared" si="5"/>
        <v>4019.33</v>
      </c>
      <c r="O64" s="29"/>
    </row>
    <row r="65" spans="1:15" x14ac:dyDescent="0.2">
      <c r="A65" s="13" t="s">
        <v>52</v>
      </c>
      <c r="B65" s="11">
        <v>0</v>
      </c>
      <c r="C65" s="11">
        <v>0</v>
      </c>
      <c r="D65" s="11">
        <v>0</v>
      </c>
      <c r="E65" s="11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f t="shared" si="5"/>
        <v>0</v>
      </c>
      <c r="O65" s="29"/>
    </row>
    <row r="66" spans="1:15" x14ac:dyDescent="0.2">
      <c r="A66" s="13" t="s">
        <v>54</v>
      </c>
      <c r="B66" s="11">
        <v>0</v>
      </c>
      <c r="C66" s="11">
        <v>0</v>
      </c>
      <c r="D66" s="11">
        <v>0</v>
      </c>
      <c r="E66" s="11">
        <f>546.61+2221.53</f>
        <v>2768.1400000000003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2">
        <f t="shared" si="5"/>
        <v>2768.1400000000003</v>
      </c>
      <c r="O66" s="29"/>
    </row>
    <row r="67" spans="1:15" ht="25.5" x14ac:dyDescent="0.2">
      <c r="A67" s="13" t="s">
        <v>31</v>
      </c>
      <c r="B67" s="36" t="s">
        <v>35</v>
      </c>
      <c r="C67" s="36" t="s">
        <v>35</v>
      </c>
      <c r="D67" s="36" t="s">
        <v>35</v>
      </c>
      <c r="E67" s="36" t="s">
        <v>35</v>
      </c>
      <c r="F67" s="36" t="s">
        <v>35</v>
      </c>
      <c r="G67" s="36" t="s">
        <v>35</v>
      </c>
      <c r="H67" s="36" t="s">
        <v>35</v>
      </c>
      <c r="I67" s="36" t="s">
        <v>35</v>
      </c>
      <c r="J67" s="36" t="s">
        <v>35</v>
      </c>
      <c r="K67" s="36" t="s">
        <v>35</v>
      </c>
      <c r="L67" s="36" t="s">
        <v>35</v>
      </c>
      <c r="M67" s="36" t="s">
        <v>35</v>
      </c>
      <c r="N67" s="36" t="s">
        <v>35</v>
      </c>
      <c r="O67" s="38"/>
    </row>
    <row r="68" spans="1:15" ht="25.5" x14ac:dyDescent="0.2">
      <c r="A68" s="19" t="s">
        <v>25</v>
      </c>
      <c r="B68" s="20">
        <f t="shared" ref="B68:M68" si="7">SUM(B32:B67)</f>
        <v>700</v>
      </c>
      <c r="C68" s="20">
        <f t="shared" si="7"/>
        <v>1374.5</v>
      </c>
      <c r="D68" s="20">
        <f t="shared" si="7"/>
        <v>350.65</v>
      </c>
      <c r="E68" s="20">
        <f t="shared" si="7"/>
        <v>81505.86</v>
      </c>
      <c r="F68" s="20">
        <f t="shared" si="7"/>
        <v>500</v>
      </c>
      <c r="G68" s="20">
        <f t="shared" si="7"/>
        <v>425.43</v>
      </c>
      <c r="H68" s="20">
        <f t="shared" si="7"/>
        <v>0</v>
      </c>
      <c r="I68" s="20">
        <f t="shared" si="7"/>
        <v>0</v>
      </c>
      <c r="J68" s="20">
        <f t="shared" si="7"/>
        <v>0</v>
      </c>
      <c r="K68" s="20">
        <f t="shared" si="7"/>
        <v>500</v>
      </c>
      <c r="L68" s="20">
        <f t="shared" si="7"/>
        <v>15300</v>
      </c>
      <c r="M68" s="20">
        <f t="shared" si="7"/>
        <v>0</v>
      </c>
      <c r="N68" s="22">
        <f t="shared" si="5"/>
        <v>100656.43999999999</v>
      </c>
      <c r="O68" s="29"/>
    </row>
    <row r="69" spans="1:15" s="6" customFormat="1" x14ac:dyDescent="0.2">
      <c r="A69" s="5" t="s">
        <v>2</v>
      </c>
      <c r="B69" s="15">
        <f>B68+B30+B8</f>
        <v>4203</v>
      </c>
      <c r="C69" s="15">
        <f t="shared" ref="C69:N69" si="8">C68+C30+C8</f>
        <v>8248.5</v>
      </c>
      <c r="D69" s="15">
        <f t="shared" si="8"/>
        <v>8267.15</v>
      </c>
      <c r="E69" s="15">
        <f t="shared" si="8"/>
        <v>89255.86</v>
      </c>
      <c r="F69" s="15">
        <f t="shared" si="8"/>
        <v>5008</v>
      </c>
      <c r="G69" s="15">
        <f t="shared" si="8"/>
        <v>7160.43</v>
      </c>
      <c r="H69" s="15">
        <f t="shared" si="8"/>
        <v>5800</v>
      </c>
      <c r="I69" s="15">
        <f t="shared" si="8"/>
        <v>5800</v>
      </c>
      <c r="J69" s="15">
        <f t="shared" si="8"/>
        <v>5800</v>
      </c>
      <c r="K69" s="15">
        <f t="shared" si="8"/>
        <v>6300</v>
      </c>
      <c r="L69" s="15">
        <f t="shared" si="8"/>
        <v>21800</v>
      </c>
      <c r="M69" s="15">
        <f t="shared" si="8"/>
        <v>5800</v>
      </c>
      <c r="N69" s="15">
        <f t="shared" si="8"/>
        <v>173442.94</v>
      </c>
      <c r="O69" s="31"/>
    </row>
    <row r="70" spans="1:15" s="6" customFormat="1" ht="15" customHeight="1" thickBot="1" x14ac:dyDescent="0.3">
      <c r="A70" s="14" t="s">
        <v>1</v>
      </c>
      <c r="B70" s="16"/>
      <c r="C70" s="16"/>
      <c r="D70" s="16"/>
      <c r="E70" s="16"/>
      <c r="F70" s="16"/>
      <c r="G70" s="16"/>
      <c r="H70" s="16"/>
      <c r="I70" s="16"/>
      <c r="J70" s="16"/>
      <c r="K70" s="17"/>
      <c r="L70" s="17"/>
      <c r="M70" s="18"/>
      <c r="N70" s="32">
        <f>N6-N69</f>
        <v>57.289999999979045</v>
      </c>
      <c r="O70" s="33"/>
    </row>
    <row r="71" spans="1:15" ht="13.5" customHeight="1" thickTop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5" x14ac:dyDescent="0.2">
      <c r="A72" s="23"/>
      <c r="B72" s="23"/>
      <c r="C72" s="23"/>
      <c r="D72" s="23"/>
      <c r="E72" s="23"/>
      <c r="F72" s="27"/>
      <c r="G72" s="23"/>
      <c r="H72" s="23"/>
      <c r="I72" s="23"/>
      <c r="J72" s="23"/>
      <c r="K72" s="23"/>
      <c r="L72" s="23"/>
      <c r="M72" s="23"/>
      <c r="N72" s="23"/>
      <c r="O72" s="23"/>
    </row>
    <row r="73" spans="1:15" x14ac:dyDescent="0.2">
      <c r="A73" s="24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5"/>
      <c r="O73" s="23"/>
    </row>
    <row r="74" spans="1:15" x14ac:dyDescent="0.2">
      <c r="A74" s="24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6"/>
      <c r="O74" s="23"/>
    </row>
    <row r="75" spans="1:15" x14ac:dyDescent="0.2">
      <c r="A75" s="24"/>
      <c r="B75" s="23"/>
      <c r="C75" s="23"/>
      <c r="D75" s="23"/>
      <c r="E75" s="23"/>
      <c r="F75" s="23"/>
      <c r="H75" s="23"/>
      <c r="I75" s="23"/>
      <c r="J75" s="23"/>
      <c r="K75" s="23"/>
      <c r="L75" s="23"/>
      <c r="M75" s="23"/>
      <c r="N75" s="25"/>
      <c r="O75" s="23"/>
    </row>
    <row r="76" spans="1:15" x14ac:dyDescent="0.2">
      <c r="A76" s="24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x14ac:dyDescent="0.2">
      <c r="A77" s="2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3"/>
    </row>
    <row r="78" spans="1:15" x14ac:dyDescent="0.2">
      <c r="A78" s="28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x14ac:dyDescent="0.2">
      <c r="A79" s="2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</sheetData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Bill Lee</cp:lastModifiedBy>
  <dcterms:created xsi:type="dcterms:W3CDTF">2012-01-07T00:46:30Z</dcterms:created>
  <dcterms:modified xsi:type="dcterms:W3CDTF">2013-07-26T16:24:20Z</dcterms:modified>
</cp:coreProperties>
</file>